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15480" windowHeight="9120"/>
  </bookViews>
  <sheets>
    <sheet name="sconto" sheetId="1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C4" i="1"/>
  <c r="G4" s="1"/>
  <c r="C5"/>
  <c r="G5" s="1"/>
  <c r="C6"/>
  <c r="G6" s="1"/>
  <c r="C3"/>
  <c r="G3" s="1"/>
  <c r="G7" l="1"/>
  <c r="A19"/>
  <c r="A20"/>
  <c r="A21"/>
  <c r="A18"/>
  <c r="D7"/>
  <c r="B17" l="1"/>
  <c r="G19"/>
  <c r="G20"/>
  <c r="G21"/>
  <c r="G18"/>
  <c r="B11"/>
  <c r="E4"/>
  <c r="F4" s="1"/>
  <c r="E5"/>
  <c r="F5" s="1"/>
  <c r="E6"/>
  <c r="F6" s="1"/>
  <c r="E3"/>
  <c r="F3" s="1"/>
  <c r="F7" l="1"/>
  <c r="E7"/>
  <c r="B10"/>
  <c r="B13" s="1"/>
  <c r="B12" l="1"/>
  <c r="B15" s="1"/>
  <c r="G17" l="1"/>
  <c r="D18" l="1"/>
  <c r="D20"/>
  <c r="D19"/>
  <c r="D17"/>
  <c r="E17" l="1"/>
</calcChain>
</file>

<file path=xl/sharedStrings.xml><?xml version="1.0" encoding="utf-8"?>
<sst xmlns="http://schemas.openxmlformats.org/spreadsheetml/2006/main" count="15" uniqueCount="15">
  <si>
    <t>Scadenza</t>
  </si>
  <si>
    <t>Giorni</t>
  </si>
  <si>
    <t>Data sconto</t>
  </si>
  <si>
    <t>Importo</t>
  </si>
  <si>
    <t>Commissioni</t>
  </si>
  <si>
    <t>Netto ricavo</t>
  </si>
  <si>
    <t>Giorni effettivi</t>
  </si>
  <si>
    <t>Numeri debitori</t>
  </si>
  <si>
    <t>totale</t>
  </si>
  <si>
    <t>Disc CF</t>
  </si>
  <si>
    <t>TAEG</t>
  </si>
  <si>
    <t>TAEG sempl</t>
  </si>
  <si>
    <t>Numeri senza gg banca</t>
  </si>
  <si>
    <t>Sconto</t>
  </si>
  <si>
    <t xml:space="preserve">Sconto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</si>
</sst>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omic Sans MS"/>
      <family val="4"/>
    </font>
    <font>
      <b/>
      <sz val="12"/>
      <color theme="1"/>
      <name val="Comic Sans MS"/>
      <family val="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wrapText="1"/>
    </xf>
    <xf numFmtId="14" fontId="2" fillId="0" borderId="0" xfId="0" applyNumberFormat="1" applyFont="1"/>
    <xf numFmtId="1" fontId="2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3" fillId="2" borderId="0" xfId="0" applyFont="1" applyFill="1"/>
    <xf numFmtId="10" fontId="3" fillId="2" borderId="0" xfId="1" applyNumberFormat="1" applyFont="1" applyFill="1"/>
    <xf numFmtId="0" fontId="3" fillId="0" borderId="0" xfId="0" applyFont="1"/>
    <xf numFmtId="0" fontId="2" fillId="3" borderId="0" xfId="0" applyFont="1" applyFill="1"/>
    <xf numFmtId="10" fontId="2" fillId="3" borderId="0" xfId="1" applyNumberFormat="1" applyFont="1" applyFill="1"/>
    <xf numFmtId="0" fontId="2" fillId="2" borderId="0" xfId="0" applyFont="1" applyFill="1"/>
    <xf numFmtId="2" fontId="2" fillId="0" borderId="0" xfId="1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1"/>
  <sheetViews>
    <sheetView tabSelected="1" workbookViewId="0">
      <selection activeCell="B13" sqref="B13"/>
    </sheetView>
  </sheetViews>
  <sheetFormatPr defaultColWidth="16.7109375" defaultRowHeight="19.5"/>
  <cols>
    <col min="1" max="16384" width="16.7109375" style="4"/>
  </cols>
  <sheetData>
    <row r="2" spans="1:9" s="1" customFormat="1" ht="39">
      <c r="A2" s="1" t="s">
        <v>2</v>
      </c>
      <c r="B2" s="1" t="s">
        <v>0</v>
      </c>
      <c r="C2" s="1" t="s">
        <v>1</v>
      </c>
      <c r="D2" s="1" t="s">
        <v>3</v>
      </c>
      <c r="E2" s="1" t="s">
        <v>7</v>
      </c>
      <c r="F2" s="1" t="s">
        <v>13</v>
      </c>
      <c r="G2" s="1" t="s">
        <v>12</v>
      </c>
    </row>
    <row r="3" spans="1:9">
      <c r="A3" s="2">
        <v>41287</v>
      </c>
      <c r="B3" s="2">
        <v>41336</v>
      </c>
      <c r="C3" s="3">
        <f>B3-A3+6</f>
        <v>55</v>
      </c>
      <c r="D3" s="4">
        <v>890</v>
      </c>
      <c r="E3" s="4">
        <f>D3*C3</f>
        <v>48950</v>
      </c>
      <c r="F3" s="4">
        <f>E3*0.075/365</f>
        <v>10.058219178082192</v>
      </c>
      <c r="G3" s="4">
        <f>(D3)*(C3-6)</f>
        <v>43610</v>
      </c>
      <c r="I3" s="3"/>
    </row>
    <row r="4" spans="1:9">
      <c r="A4" s="2">
        <v>41287</v>
      </c>
      <c r="B4" s="2">
        <v>41353</v>
      </c>
      <c r="C4" s="3">
        <f t="shared" ref="C4:C6" si="0">B4-A4+6</f>
        <v>72</v>
      </c>
      <c r="D4" s="4">
        <v>1200</v>
      </c>
      <c r="E4" s="4">
        <f t="shared" ref="E4:E6" si="1">D4*C4</f>
        <v>86400</v>
      </c>
      <c r="F4" s="4">
        <f t="shared" ref="F4:F6" si="2">E4*0.075/365</f>
        <v>17.753424657534246</v>
      </c>
      <c r="G4" s="4">
        <f t="shared" ref="G4:G6" si="3">(D4)*(C4-6)</f>
        <v>79200</v>
      </c>
      <c r="I4" s="3"/>
    </row>
    <row r="5" spans="1:9">
      <c r="A5" s="2">
        <v>41287</v>
      </c>
      <c r="B5" s="2">
        <v>41369</v>
      </c>
      <c r="C5" s="3">
        <f t="shared" si="0"/>
        <v>88</v>
      </c>
      <c r="D5" s="4">
        <v>3710</v>
      </c>
      <c r="E5" s="4">
        <f t="shared" si="1"/>
        <v>326480</v>
      </c>
      <c r="F5" s="4">
        <f t="shared" si="2"/>
        <v>67.084931506849315</v>
      </c>
      <c r="G5" s="4">
        <f t="shared" si="3"/>
        <v>304220</v>
      </c>
      <c r="I5" s="3"/>
    </row>
    <row r="6" spans="1:9">
      <c r="A6" s="2">
        <v>41287</v>
      </c>
      <c r="B6" s="2">
        <v>41384</v>
      </c>
      <c r="C6" s="3">
        <f t="shared" si="0"/>
        <v>103</v>
      </c>
      <c r="D6" s="4">
        <v>1000</v>
      </c>
      <c r="E6" s="4">
        <f t="shared" si="1"/>
        <v>103000</v>
      </c>
      <c r="F6" s="4">
        <f t="shared" si="2"/>
        <v>21.164383561643834</v>
      </c>
      <c r="G6" s="4">
        <f t="shared" si="3"/>
        <v>97000</v>
      </c>
      <c r="I6" s="3"/>
    </row>
    <row r="7" spans="1:9">
      <c r="A7" s="4" t="s">
        <v>8</v>
      </c>
      <c r="D7" s="4">
        <f>SUM(D3:D6)</f>
        <v>6800</v>
      </c>
      <c r="E7" s="4">
        <f>SUM(E3:E6)</f>
        <v>564830</v>
      </c>
      <c r="F7" s="4">
        <f>SUM(F3:F6)</f>
        <v>116.06095890410958</v>
      </c>
      <c r="G7" s="4">
        <f>SUM(G3:G6)</f>
        <v>524030</v>
      </c>
    </row>
    <row r="10" spans="1:9">
      <c r="A10" s="4" t="s">
        <v>14</v>
      </c>
      <c r="B10" s="5">
        <f>SUM(E3:E6)*0.075/365</f>
        <v>116.06095890410958</v>
      </c>
      <c r="D10" s="5"/>
    </row>
    <row r="11" spans="1:9">
      <c r="A11" s="4" t="s">
        <v>4</v>
      </c>
      <c r="B11" s="4">
        <f>2.5*4</f>
        <v>10</v>
      </c>
    </row>
    <row r="12" spans="1:9">
      <c r="A12" s="4" t="s">
        <v>5</v>
      </c>
      <c r="B12" s="5">
        <f>SUM(D3:D6)-B10-B11</f>
        <v>6673.9390410958904</v>
      </c>
    </row>
    <row r="13" spans="1:9" s="8" customFormat="1">
      <c r="A13" s="6" t="s">
        <v>11</v>
      </c>
      <c r="B13" s="7">
        <f>(B10+B11)*365/G7</f>
        <v>8.7804610423067378E-2</v>
      </c>
    </row>
    <row r="14" spans="1:9" s="9" customFormat="1">
      <c r="B14" s="10"/>
    </row>
    <row r="15" spans="1:9">
      <c r="A15" s="11" t="s">
        <v>10</v>
      </c>
      <c r="B15" s="7">
        <f>(6800/B12)^(365/77)-1</f>
        <v>9.2754391695731409E-2</v>
      </c>
    </row>
    <row r="16" spans="1:9">
      <c r="B16" s="12"/>
      <c r="D16" s="4" t="s">
        <v>9</v>
      </c>
    </row>
    <row r="17" spans="1:7">
      <c r="A17" s="4" t="s">
        <v>6</v>
      </c>
      <c r="B17" s="3">
        <f>(A18*D3+A19*D4+A20*D5+A21*D6)/6800</f>
        <v>77.063235294117646</v>
      </c>
      <c r="D17" s="4">
        <f>G18/(1+$B$15)^((C3-6)/366)</f>
        <v>-879.4934606242615</v>
      </c>
      <c r="E17" s="4">
        <f>SUM(D17:D20)</f>
        <v>-6674.2165118275943</v>
      </c>
      <c r="G17" s="5">
        <f>B12</f>
        <v>6673.9390410958904</v>
      </c>
    </row>
    <row r="18" spans="1:7">
      <c r="A18" s="3">
        <f>+B3-A3</f>
        <v>49</v>
      </c>
      <c r="D18" s="4">
        <f>G19/(1+$B$15)^((C4-6)/366)</f>
        <v>-1180.9582782080315</v>
      </c>
      <c r="G18" s="4">
        <f>-D3</f>
        <v>-890</v>
      </c>
    </row>
    <row r="19" spans="1:7">
      <c r="A19" s="3">
        <f t="shared" ref="A19:A21" si="4">+B4-A4</f>
        <v>66</v>
      </c>
      <c r="B19" s="3"/>
      <c r="C19" s="3"/>
      <c r="D19" s="4">
        <f>G20/(1+$B$15)^((C5-6)/366)</f>
        <v>-3636.9989192559938</v>
      </c>
      <c r="G19" s="4">
        <f>-D4</f>
        <v>-1200</v>
      </c>
    </row>
    <row r="20" spans="1:7">
      <c r="A20" s="3">
        <f t="shared" si="4"/>
        <v>82</v>
      </c>
      <c r="B20" s="3"/>
      <c r="D20" s="4">
        <f>G21/(1+$B$15)^((C6-6)/366)</f>
        <v>-976.76585373930823</v>
      </c>
      <c r="G20" s="4">
        <f>-D5</f>
        <v>-3710</v>
      </c>
    </row>
    <row r="21" spans="1:7">
      <c r="A21" s="3">
        <f t="shared" si="4"/>
        <v>97</v>
      </c>
      <c r="B21" s="3"/>
      <c r="G21" s="4">
        <f>-D6</f>
        <v>-1000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sconto</vt:lpstr>
      <vt:lpstr>Foglio3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Devincentiis</dc:creator>
  <cp:lastModifiedBy>docenti</cp:lastModifiedBy>
  <cp:lastPrinted>2013-04-10T13:38:11Z</cp:lastPrinted>
  <dcterms:created xsi:type="dcterms:W3CDTF">2012-06-04T08:28:15Z</dcterms:created>
  <dcterms:modified xsi:type="dcterms:W3CDTF">2013-05-17T16:44:36Z</dcterms:modified>
</cp:coreProperties>
</file>